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4755" activeTab="1"/>
  </bookViews>
  <sheets>
    <sheet name="ztraty_ctyrpol" sheetId="1" r:id="rId1"/>
    <sheet name="Vypocet_kapacity" sheetId="2" r:id="rId2"/>
  </sheets>
  <definedNames/>
  <calcPr fullCalcOnLoad="1"/>
</workbook>
</file>

<file path=xl/sharedStrings.xml><?xml version="1.0" encoding="utf-8"?>
<sst xmlns="http://schemas.openxmlformats.org/spreadsheetml/2006/main" count="65" uniqueCount="53">
  <si>
    <t>PI</t>
  </si>
  <si>
    <t>ln</t>
  </si>
  <si>
    <t>S/D</t>
  </si>
  <si>
    <t>eps r</t>
  </si>
  <si>
    <t>C (pF)</t>
  </si>
  <si>
    <t>A (mm)</t>
  </si>
  <si>
    <t>B (mm)</t>
  </si>
  <si>
    <t>Kapacita deskového kondenzátoru, rozměry AxB, vzdálenost D</t>
  </si>
  <si>
    <t>D (mm)</t>
  </si>
  <si>
    <t>eps 0</t>
  </si>
  <si>
    <t>L (mm)</t>
  </si>
  <si>
    <t>D2 (mm)</t>
  </si>
  <si>
    <t>D1 (mm)</t>
  </si>
  <si>
    <t>Kapacita válcového kondenzátoru délky L, průměrů D2 a D1</t>
  </si>
  <si>
    <t>Legenda</t>
  </si>
  <si>
    <t>relativní permitivita, pro vzduch je eps r=1.001, pro kuprextit např. 4 až 5</t>
  </si>
  <si>
    <t>A</t>
  </si>
  <si>
    <t>rozměr jedné strany deskového kondenzátoru v mm</t>
  </si>
  <si>
    <t>B</t>
  </si>
  <si>
    <t>rozměr druhé strany deskového kondenzátoru v mm</t>
  </si>
  <si>
    <t>D</t>
  </si>
  <si>
    <t>tloušťka dielektrika v mm</t>
  </si>
  <si>
    <t>D1</t>
  </si>
  <si>
    <t>vnější průměr vnitřního válce v mm</t>
  </si>
  <si>
    <t>D2</t>
  </si>
  <si>
    <t>vnitřní průměr vnějšího válce v mm</t>
  </si>
  <si>
    <t>C</t>
  </si>
  <si>
    <t>kapacita kondenzátoru v pF</t>
  </si>
  <si>
    <t>Tabulka pro výpočet kapacity válcového a deskového kondenzátoru</t>
  </si>
  <si>
    <t>Poznámky</t>
  </si>
  <si>
    <t>1. Do žlutých políček se vloží geometrické rozměry. Výsledek se objeví v pravém sloupci.</t>
  </si>
  <si>
    <t>2. Pokud potřebujeme vypočítat geometrický rozměr z potřebné kapacity, použijeme tzv. Řešitele, který je v menu Data - Citlivostní analýza.</t>
  </si>
  <si>
    <t xml:space="preserve">     Klikneme na pole s vypočítanou kapacitou. Potom klikneme do menu Data - Citlivostní analýza - Hledání řešení. </t>
  </si>
  <si>
    <t xml:space="preserve">    V dialogovém okně uvedeme požadovanou hodnotu kapacity a buňku s rozměrem, který chceme měnit….</t>
  </si>
  <si>
    <t>X (mm)</t>
  </si>
  <si>
    <t>Kapacita paralelních vodičů délky L</t>
  </si>
  <si>
    <t>X</t>
  </si>
  <si>
    <t>rozteč vodičů</t>
  </si>
  <si>
    <t>průměr vodiče v mm</t>
  </si>
  <si>
    <t>L</t>
  </si>
  <si>
    <t>délka vodičů</t>
  </si>
  <si>
    <t>log</t>
  </si>
  <si>
    <t>konst</t>
  </si>
  <si>
    <t xml:space="preserve">Q-Factor </t>
  </si>
  <si>
    <t>jakost Q</t>
  </si>
  <si>
    <t>Q EL</t>
  </si>
  <si>
    <t>L - network</t>
  </si>
  <si>
    <t>efficiency</t>
  </si>
  <si>
    <t>účinnost</t>
  </si>
  <si>
    <t>%</t>
  </si>
  <si>
    <t>komponenta</t>
  </si>
  <si>
    <t>Výpočet ztráty ve čtyřpólu - pomůcka k článku</t>
  </si>
  <si>
    <t>účinnost kaskády více L článků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</si>
</sst>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18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24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164" fontId="0" fillId="11" borderId="10" xfId="0" applyNumberFormat="1" applyFill="1" applyBorder="1" applyAlignment="1">
      <alignment horizontal="center"/>
    </xf>
    <xf numFmtId="11" fontId="0" fillId="25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0" fillId="10" borderId="10" xfId="0" applyNumberForma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65" fontId="16" fillId="1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7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Kontrolná bunka" xfId="37"/>
    <cellStyle name="Currency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6</xdr:row>
      <xdr:rowOff>66675</xdr:rowOff>
    </xdr:from>
    <xdr:to>
      <xdr:col>16</xdr:col>
      <xdr:colOff>209550</xdr:colOff>
      <xdr:row>12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285875"/>
          <a:ext cx="2000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"/>
  <sheetViews>
    <sheetView showGridLines="0" workbookViewId="0" topLeftCell="A1">
      <selection activeCell="M13" sqref="M13"/>
    </sheetView>
  </sheetViews>
  <sheetFormatPr defaultColWidth="9.140625" defaultRowHeight="15"/>
  <cols>
    <col min="1" max="1" width="2.28125" style="0" customWidth="1"/>
    <col min="4" max="4" width="0.5625" style="0" customWidth="1"/>
    <col min="7" max="7" width="0.42578125" style="0" customWidth="1"/>
    <col min="8" max="8" width="12.7109375" style="0" customWidth="1"/>
    <col min="9" max="9" width="11.8515625" style="0" customWidth="1"/>
    <col min="10" max="10" width="4.28125" style="0" customWidth="1"/>
  </cols>
  <sheetData>
    <row r="1" ht="21">
      <c r="B1" s="8" t="s">
        <v>51</v>
      </c>
    </row>
    <row r="4" spans="2:17" ht="15">
      <c r="B4" s="10" t="s">
        <v>43</v>
      </c>
      <c r="C4" s="10" t="s">
        <v>44</v>
      </c>
      <c r="D4" s="9"/>
      <c r="E4" s="18" t="s">
        <v>45</v>
      </c>
      <c r="F4" s="18"/>
      <c r="G4" s="9"/>
      <c r="H4" s="15" t="s">
        <v>47</v>
      </c>
      <c r="I4" s="15" t="s">
        <v>48</v>
      </c>
      <c r="J4" s="11"/>
      <c r="K4" s="18" t="s">
        <v>52</v>
      </c>
      <c r="L4" s="18"/>
      <c r="M4" s="18"/>
      <c r="N4" s="18"/>
      <c r="O4" s="18"/>
      <c r="P4" s="18"/>
      <c r="Q4" s="18"/>
    </row>
    <row r="5" spans="2:17" ht="15">
      <c r="B5" s="18" t="s">
        <v>50</v>
      </c>
      <c r="C5" s="18"/>
      <c r="D5" s="9"/>
      <c r="E5" s="18" t="s">
        <v>46</v>
      </c>
      <c r="F5" s="18"/>
      <c r="G5" s="9"/>
      <c r="H5" s="18" t="s">
        <v>49</v>
      </c>
      <c r="I5" s="18"/>
      <c r="J5" s="12"/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5">
        <v>8</v>
      </c>
    </row>
    <row r="6" spans="2:17" ht="15">
      <c r="B6" s="16">
        <v>20</v>
      </c>
      <c r="C6" s="16"/>
      <c r="D6" s="10"/>
      <c r="E6" s="16">
        <v>1</v>
      </c>
      <c r="F6" s="16"/>
      <c r="G6" s="10"/>
      <c r="H6" s="17">
        <f>1/(1+(E6/B6))</f>
        <v>0.9523809523809523</v>
      </c>
      <c r="I6" s="17"/>
      <c r="J6" s="13"/>
      <c r="K6" s="14">
        <f>H6*H6</f>
        <v>0.9070294784580498</v>
      </c>
      <c r="L6" s="14">
        <f>K6*H6</f>
        <v>0.863837598531476</v>
      </c>
      <c r="M6" s="14">
        <f>L6*H6</f>
        <v>0.8227024747918819</v>
      </c>
      <c r="N6" s="14">
        <f>M6*H6</f>
        <v>0.7835261664684589</v>
      </c>
      <c r="O6" s="14">
        <f>N6*H6</f>
        <v>0.7462153966366274</v>
      </c>
      <c r="P6" s="14">
        <f>O6*H6</f>
        <v>0.7106813301301212</v>
      </c>
      <c r="Q6" s="14">
        <f>P6*H6</f>
        <v>0.6768393620286869</v>
      </c>
    </row>
  </sheetData>
  <mergeCells count="8">
    <mergeCell ref="B6:C6"/>
    <mergeCell ref="E6:F6"/>
    <mergeCell ref="H6:I6"/>
    <mergeCell ref="K4:Q4"/>
    <mergeCell ref="B5:C5"/>
    <mergeCell ref="E5:F5"/>
    <mergeCell ref="E4:F4"/>
    <mergeCell ref="H5:I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9"/>
  <sheetViews>
    <sheetView showGridLines="0" tabSelected="1" zoomScalePageLayoutView="0" workbookViewId="0" topLeftCell="A1">
      <selection activeCell="K8" sqref="K7:K8"/>
    </sheetView>
  </sheetViews>
  <sheetFormatPr defaultColWidth="9.140625" defaultRowHeight="15"/>
  <cols>
    <col min="2" max="2" width="10.00390625" style="0" bestFit="1" customWidth="1"/>
    <col min="3" max="4" width="9.140625" style="0" hidden="1" customWidth="1"/>
    <col min="8" max="8" width="10.7109375" style="0" hidden="1" customWidth="1"/>
    <col min="9" max="9" width="19.140625" style="0" customWidth="1"/>
    <col min="14" max="14" width="9.140625" style="0" hidden="1" customWidth="1"/>
    <col min="19" max="19" width="9.140625" style="0" hidden="1" customWidth="1"/>
  </cols>
  <sheetData>
    <row r="1" ht="21">
      <c r="B1" s="7" t="s">
        <v>28</v>
      </c>
    </row>
    <row r="3" spans="2:13" ht="15">
      <c r="B3" t="s">
        <v>13</v>
      </c>
      <c r="M3" t="s">
        <v>35</v>
      </c>
    </row>
    <row r="4" spans="2:20" ht="15">
      <c r="B4" s="2" t="s">
        <v>3</v>
      </c>
      <c r="C4" s="2" t="s">
        <v>9</v>
      </c>
      <c r="D4" s="2" t="s">
        <v>0</v>
      </c>
      <c r="E4" s="2" t="s">
        <v>10</v>
      </c>
      <c r="F4" s="2" t="s">
        <v>11</v>
      </c>
      <c r="G4" s="2" t="s">
        <v>12</v>
      </c>
      <c r="H4" s="2" t="s">
        <v>1</v>
      </c>
      <c r="I4" s="2" t="s">
        <v>4</v>
      </c>
      <c r="M4" s="2" t="s">
        <v>3</v>
      </c>
      <c r="N4" s="2" t="s">
        <v>42</v>
      </c>
      <c r="O4" s="2" t="s">
        <v>10</v>
      </c>
      <c r="P4" s="2" t="s">
        <v>12</v>
      </c>
      <c r="Q4" s="2" t="s">
        <v>11</v>
      </c>
      <c r="R4" s="2" t="s">
        <v>34</v>
      </c>
      <c r="S4" s="2" t="s">
        <v>41</v>
      </c>
      <c r="T4" s="2" t="s">
        <v>4</v>
      </c>
    </row>
    <row r="5" spans="2:20" ht="15">
      <c r="B5" s="1">
        <v>1.001</v>
      </c>
      <c r="C5" s="5">
        <v>8.854</v>
      </c>
      <c r="D5" s="5">
        <v>3.1415926</v>
      </c>
      <c r="E5" s="1">
        <v>150</v>
      </c>
      <c r="F5" s="1">
        <v>95</v>
      </c>
      <c r="G5" s="1">
        <v>85</v>
      </c>
      <c r="H5" s="3">
        <f>LN(F5/G5)</f>
        <v>0.1112256351102244</v>
      </c>
      <c r="I5" s="4">
        <f>0.001*2*B5*C5*D5*E5/H5</f>
        <v>75.09997991116227</v>
      </c>
      <c r="M5" s="1">
        <v>1.001</v>
      </c>
      <c r="N5" s="3">
        <v>0.01206</v>
      </c>
      <c r="O5" s="1">
        <v>2000</v>
      </c>
      <c r="P5" s="1">
        <v>16</v>
      </c>
      <c r="Q5" s="1">
        <v>16</v>
      </c>
      <c r="R5" s="1">
        <v>45</v>
      </c>
      <c r="S5" s="6">
        <f>LOG10(2*R5/SQRT(P5*Q5))</f>
        <v>0.7501225267834001</v>
      </c>
      <c r="T5" s="4">
        <f>M5*N5*O5/S5</f>
        <v>32.186901656629864</v>
      </c>
    </row>
    <row r="8" ht="15">
      <c r="B8" t="s">
        <v>7</v>
      </c>
    </row>
    <row r="9" spans="2:9" ht="15">
      <c r="B9" s="2" t="s">
        <v>3</v>
      </c>
      <c r="C9" s="2" t="s">
        <v>9</v>
      </c>
      <c r="D9" s="2"/>
      <c r="E9" s="2" t="s">
        <v>5</v>
      </c>
      <c r="F9" s="2" t="s">
        <v>6</v>
      </c>
      <c r="G9" s="2" t="s">
        <v>8</v>
      </c>
      <c r="H9" s="2" t="s">
        <v>2</v>
      </c>
      <c r="I9" s="2" t="s">
        <v>4</v>
      </c>
    </row>
    <row r="10" spans="2:9" ht="15">
      <c r="B10" s="1">
        <v>1.001</v>
      </c>
      <c r="C10" s="5">
        <f>C5</f>
        <v>8.854</v>
      </c>
      <c r="D10" s="5"/>
      <c r="E10" s="1">
        <v>184</v>
      </c>
      <c r="F10" s="1">
        <v>125</v>
      </c>
      <c r="G10" s="1">
        <v>3</v>
      </c>
      <c r="H10" s="3">
        <f>E10*F10/G10</f>
        <v>7666.666666666667</v>
      </c>
      <c r="I10" s="4">
        <f>0.001*B10*C10*H10</f>
        <v>67.94854733333332</v>
      </c>
    </row>
    <row r="14" ht="15">
      <c r="B14" t="s">
        <v>14</v>
      </c>
    </row>
    <row r="16" spans="2:15" ht="15">
      <c r="B16" t="s">
        <v>3</v>
      </c>
      <c r="E16" t="s">
        <v>15</v>
      </c>
      <c r="M16" t="s">
        <v>36</v>
      </c>
      <c r="O16" t="s">
        <v>37</v>
      </c>
    </row>
    <row r="17" spans="2:15" ht="15">
      <c r="B17" t="s">
        <v>16</v>
      </c>
      <c r="E17" t="s">
        <v>17</v>
      </c>
      <c r="M17" t="s">
        <v>22</v>
      </c>
      <c r="O17" t="s">
        <v>38</v>
      </c>
    </row>
    <row r="18" spans="2:15" ht="15">
      <c r="B18" t="s">
        <v>18</v>
      </c>
      <c r="E18" t="s">
        <v>19</v>
      </c>
      <c r="M18" t="s">
        <v>24</v>
      </c>
      <c r="O18" t="s">
        <v>38</v>
      </c>
    </row>
    <row r="19" spans="2:15" ht="15">
      <c r="B19" t="s">
        <v>20</v>
      </c>
      <c r="E19" t="s">
        <v>21</v>
      </c>
      <c r="M19" t="s">
        <v>39</v>
      </c>
      <c r="O19" t="s">
        <v>40</v>
      </c>
    </row>
    <row r="20" spans="2:5" ht="15">
      <c r="B20" t="s">
        <v>22</v>
      </c>
      <c r="E20" t="s">
        <v>23</v>
      </c>
    </row>
    <row r="21" spans="2:5" ht="15">
      <c r="B21" t="s">
        <v>24</v>
      </c>
      <c r="E21" t="s">
        <v>25</v>
      </c>
    </row>
    <row r="22" spans="2:5" ht="15">
      <c r="B22" t="s">
        <v>26</v>
      </c>
      <c r="E22" t="s">
        <v>27</v>
      </c>
    </row>
    <row r="24" ht="15">
      <c r="B24" t="s">
        <v>29</v>
      </c>
    </row>
    <row r="26" ht="15">
      <c r="B26" t="s">
        <v>30</v>
      </c>
    </row>
    <row r="27" ht="15">
      <c r="B27" t="s">
        <v>31</v>
      </c>
    </row>
    <row r="28" ht="15">
      <c r="B28" t="s">
        <v>32</v>
      </c>
    </row>
    <row r="29" ht="15">
      <c r="B29" t="s">
        <v>33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Šídlo Miroslav, Ing.</dc:creator>
  <cp:keywords/>
  <dc:description/>
  <cp:lastModifiedBy>OK1UFC</cp:lastModifiedBy>
  <dcterms:created xsi:type="dcterms:W3CDTF">2013-09-20T08:00:34Z</dcterms:created>
  <dcterms:modified xsi:type="dcterms:W3CDTF">2014-07-03T14:50:49Z</dcterms:modified>
  <cp:category/>
  <cp:version/>
  <cp:contentType/>
  <cp:contentStatus/>
</cp:coreProperties>
</file>